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tuální\12 KOTIŠ\MLÝN CHABAŘOVICE\EXPORT\"/>
    </mc:Choice>
  </mc:AlternateContent>
  <xr:revisionPtr revIDLastSave="0" documentId="8_{A3EF9134-3C06-45B9-AFC5-0374B4C0CEFB}" xr6:coauthVersionLast="43" xr6:coauthVersionMax="43" xr10:uidLastSave="{00000000-0000-0000-0000-000000000000}"/>
  <bookViews>
    <workbookView xWindow="-120" yWindow="-120" windowWidth="27990" windowHeight="164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57" i="12"/>
  <c r="AC57" i="12"/>
  <c r="AD57" i="12"/>
  <c r="G8" i="12"/>
  <c r="K8" i="12"/>
  <c r="O8" i="12"/>
  <c r="G9" i="12"/>
  <c r="I9" i="12"/>
  <c r="I8" i="12" s="1"/>
  <c r="K9" i="12"/>
  <c r="M9" i="12"/>
  <c r="M8" i="12" s="1"/>
  <c r="O9" i="12"/>
  <c r="Q9" i="12"/>
  <c r="Q8" i="12" s="1"/>
  <c r="U9" i="12"/>
  <c r="U8" i="12" s="1"/>
  <c r="G11" i="12"/>
  <c r="I11" i="12"/>
  <c r="I10" i="12" s="1"/>
  <c r="K11" i="12"/>
  <c r="M11" i="12"/>
  <c r="O11" i="12"/>
  <c r="Q11" i="12"/>
  <c r="Q10" i="12" s="1"/>
  <c r="U11" i="12"/>
  <c r="G12" i="12"/>
  <c r="G10" i="12" s="1"/>
  <c r="I12" i="12"/>
  <c r="K12" i="12"/>
  <c r="K10" i="12" s="1"/>
  <c r="O12" i="12"/>
  <c r="O10" i="12" s="1"/>
  <c r="Q12" i="12"/>
  <c r="U12" i="12"/>
  <c r="U10" i="12" s="1"/>
  <c r="G13" i="12"/>
  <c r="K13" i="12"/>
  <c r="O13" i="12"/>
  <c r="U13" i="12"/>
  <c r="G14" i="12"/>
  <c r="I14" i="12"/>
  <c r="I13" i="12" s="1"/>
  <c r="K14" i="12"/>
  <c r="M14" i="12"/>
  <c r="M13" i="12" s="1"/>
  <c r="O14" i="12"/>
  <c r="Q14" i="12"/>
  <c r="Q13" i="12" s="1"/>
  <c r="U14" i="12"/>
  <c r="G16" i="12"/>
  <c r="I16" i="12"/>
  <c r="I15" i="12" s="1"/>
  <c r="K16" i="12"/>
  <c r="M16" i="12"/>
  <c r="O16" i="12"/>
  <c r="Q16" i="12"/>
  <c r="Q15" i="12" s="1"/>
  <c r="U16" i="12"/>
  <c r="G17" i="12"/>
  <c r="M17" i="12" s="1"/>
  <c r="I17" i="12"/>
  <c r="K17" i="12"/>
  <c r="K15" i="12" s="1"/>
  <c r="O17" i="12"/>
  <c r="O15" i="12" s="1"/>
  <c r="Q17" i="12"/>
  <c r="U17" i="12"/>
  <c r="U15" i="12" s="1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K27" i="12"/>
  <c r="O27" i="12"/>
  <c r="U27" i="12"/>
  <c r="G28" i="12"/>
  <c r="I28" i="12"/>
  <c r="I27" i="12" s="1"/>
  <c r="K28" i="12"/>
  <c r="M28" i="12"/>
  <c r="M27" i="12" s="1"/>
  <c r="O28" i="12"/>
  <c r="Q28" i="12"/>
  <c r="Q27" i="12" s="1"/>
  <c r="U28" i="12"/>
  <c r="G30" i="12"/>
  <c r="I30" i="12"/>
  <c r="I29" i="12" s="1"/>
  <c r="K30" i="12"/>
  <c r="M30" i="12"/>
  <c r="O30" i="12"/>
  <c r="Q30" i="12"/>
  <c r="Q29" i="12" s="1"/>
  <c r="U30" i="12"/>
  <c r="G31" i="12"/>
  <c r="M31" i="12" s="1"/>
  <c r="I31" i="12"/>
  <c r="K31" i="12"/>
  <c r="K29" i="12" s="1"/>
  <c r="O31" i="12"/>
  <c r="O29" i="12" s="1"/>
  <c r="Q31" i="12"/>
  <c r="U31" i="12"/>
  <c r="U29" i="12" s="1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1" i="12"/>
  <c r="G40" i="12" s="1"/>
  <c r="I41" i="12"/>
  <c r="K41" i="12"/>
  <c r="K40" i="12" s="1"/>
  <c r="O41" i="12"/>
  <c r="O40" i="12" s="1"/>
  <c r="Q41" i="12"/>
  <c r="U41" i="12"/>
  <c r="U40" i="12" s="1"/>
  <c r="G42" i="12"/>
  <c r="I42" i="12"/>
  <c r="I40" i="12" s="1"/>
  <c r="K42" i="12"/>
  <c r="M42" i="12"/>
  <c r="O42" i="12"/>
  <c r="Q42" i="12"/>
  <c r="Q40" i="12" s="1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I20" i="1"/>
  <c r="I19" i="1"/>
  <c r="I18" i="1"/>
  <c r="I17" i="1"/>
  <c r="I16" i="1"/>
  <c r="I54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5" i="12"/>
  <c r="M29" i="12"/>
  <c r="G29" i="12"/>
  <c r="G15" i="12"/>
  <c r="M12" i="12"/>
  <c r="M10" i="12" s="1"/>
  <c r="M41" i="12"/>
  <c r="M40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<sst xmlns="http://schemas.openxmlformats.org/spreadsheetml/2006/main" count="334" uniqueCount="200">
  <si>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</si>
  <si>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</si>
  <si>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</si>
  <si>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</si>
  <si>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</si>
  <si>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</si>
  <si>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</si>
  <si>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</si>
  <si>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</si>
  <si>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</si>
  <si>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</si>
  <si>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</si>
  <si>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</si>
  <si>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</si>
  <si>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</si>
  <si>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</si>
  <si>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</si>
  <si>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</si>
  <si>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</si>
  <si>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</si>
  <si>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</si>
  <si>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</si>
  <si>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</si>
  <si>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</si>
  <si>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</si>
  <si>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</si>
  <si>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</si>
  <si>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</si>
  <si>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</si>
  <si>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</si>
  <si>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</si>
  <si>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</si>
  <si>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</si>
  <si>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</si>
  <si>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</si>
  <si>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</si>
  <si>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</si>
  <si>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</si>
  <si>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</si>
  <si>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</si>
  <si>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</si>
  <si>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</si>
  <si>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</si>
  <si>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Chabařovice</t>
  </si>
  <si>
    <t>Rozpočet:</t>
  </si>
  <si>
    <t>Misto</t>
  </si>
  <si>
    <t>Mlýn Chabařovice - plynovod</t>
  </si>
  <si>
    <t>Město Chabařovice</t>
  </si>
  <si>
    <t>Husovo náměstí 183</t>
  </si>
  <si>
    <t>40317</t>
  </si>
  <si>
    <t>00556912</t>
  </si>
  <si>
    <t>CZ00556912</t>
  </si>
  <si>
    <t>APIS Nový Bor spol. s r.o.</t>
  </si>
  <si>
    <t>Nábřežní 101</t>
  </si>
  <si>
    <t>Nový Bor</t>
  </si>
  <si>
    <t>47301</t>
  </si>
  <si>
    <t>25019147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</si>
  <si>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</si>
  <si>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</si>
  <si>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</si>
  <si>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</si>
  <si>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</si>
  <si>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</si>
  <si>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</si>
  <si>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8</t>
  </si>
  <si>
    <t>Trubní vedení</t>
  </si>
  <si>
    <t>90</t>
  </si>
  <si>
    <t>Přípočty</t>
  </si>
  <si>
    <t>723</t>
  </si>
  <si>
    <t>Vnitřní plynovod</t>
  </si>
  <si>
    <t>783</t>
  </si>
  <si>
    <t>Nátěry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</si>
  <si>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</si>
  <si>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</si>
  <si>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</si>
  <si>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</si>
  <si>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</si>
  <si>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</si>
  <si>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</si>
  <si>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</si>
  <si>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</si>
  <si>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</si>
  <si>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</si>
  <si>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</si>
  <si>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</si>
  <si>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</si>
  <si>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</si>
  <si>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</si>
  <si>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</si>
  <si>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</si>
  <si>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</si>
  <si>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</si>
  <si>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</si>
  <si>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</si>
  <si>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</si>
  <si>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</si>
  <si>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</si>
  <si>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</si>
  <si>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</si>
  <si>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</si>
  <si>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</si>
  <si>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</si>
  <si>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</si>
  <si>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</si>
  <si>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</si>
  <si>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274354023R00</t>
  </si>
  <si>
    <t>Bednění prostupu základem do 0,02 m2, dl.1,0 m</t>
  </si>
  <si>
    <t>kus</t>
  </si>
  <si>
    <t>POL1_0</t>
  </si>
  <si>
    <t>877162121R00</t>
  </si>
  <si>
    <t>Přirážka za 1 spoj elektrotvarovky d 32 mm</t>
  </si>
  <si>
    <t>28653253R</t>
  </si>
  <si>
    <t>Přechodka tlaková PE LD (rPE) dxG d 32/ 1"</t>
  </si>
  <si>
    <t>POL3_0</t>
  </si>
  <si>
    <t>905      R01</t>
  </si>
  <si>
    <t>Hzs-revize provoz.souboru a st.obj., Revize</t>
  </si>
  <si>
    <t>h</t>
  </si>
  <si>
    <t>723120202R00</t>
  </si>
  <si>
    <t>Potrubí ocelové závitové černé svařované DN 15</t>
  </si>
  <si>
    <t>m</t>
  </si>
  <si>
    <t>723120204R00</t>
  </si>
  <si>
    <t>Potrubí ocelové závitové černé svařované DN 25</t>
  </si>
  <si>
    <t>723120205R00</t>
  </si>
  <si>
    <t>Potrubí ocelové závitové černé svařované DN 32</t>
  </si>
  <si>
    <t>723150367R00</t>
  </si>
  <si>
    <t>Potrubí ocel. černé svařované - chráničky D 57/2,9</t>
  </si>
  <si>
    <t>723160204R00</t>
  </si>
  <si>
    <t>Přípojka k plynoměru, závitová bez ochozu G 1</t>
  </si>
  <si>
    <t>soubor</t>
  </si>
  <si>
    <t>723160334R00</t>
  </si>
  <si>
    <t>Rozpěrka přípojky plynoměru G 1</t>
  </si>
  <si>
    <t>723190202R00</t>
  </si>
  <si>
    <t>Přípojka plynovodu, trubky závitové černé DN 15</t>
  </si>
  <si>
    <t>723234221RM1</t>
  </si>
  <si>
    <t>Regulátor středotlaký, bez armatur, B 10</t>
  </si>
  <si>
    <t>723237213R00</t>
  </si>
  <si>
    <t>Kohout kulový, 2xvnitřní závit, DN 15</t>
  </si>
  <si>
    <t>723237215R00</t>
  </si>
  <si>
    <t>Kohout kulový, 2xvnitřní závit, DN 25</t>
  </si>
  <si>
    <t>998723102R00</t>
  </si>
  <si>
    <t>Přesun hmot pro vnitřní plynovod, výšky do 12 m</t>
  </si>
  <si>
    <t>t</t>
  </si>
  <si>
    <t>783424240R00</t>
  </si>
  <si>
    <t>Nátěr syntet. potrubí do DN 50 mm  Z+1x +1x email</t>
  </si>
  <si>
    <t>230022037R00</t>
  </si>
  <si>
    <t>Montáž trub.dílů přivař.do 3 kg tř.11-13, 51 x 2,6</t>
  </si>
  <si>
    <t>M23spc</t>
  </si>
  <si>
    <t>Navrtávací T-kus FTS PE d32</t>
  </si>
  <si>
    <t>230180010R00</t>
  </si>
  <si>
    <t>Montáž trub z plastických hmot PE, PP, 32 x 2,9</t>
  </si>
  <si>
    <t>286136362R</t>
  </si>
  <si>
    <t>Trubka ROBUST SUPERPIPE SDR11 32x3,0 mm L100m plyn</t>
  </si>
  <si>
    <t>34141301R</t>
  </si>
  <si>
    <t>Vodič silový pevné uložení CYY 2,5 mm2</t>
  </si>
  <si>
    <t>230191005R00</t>
  </si>
  <si>
    <t>Uložení chráničky ve výkopu PE 50x3,0mm</t>
  </si>
  <si>
    <t>28614051R</t>
  </si>
  <si>
    <t>Chránička plynová PEHD d 50 x 3,0 x 6000 mm</t>
  </si>
  <si>
    <t>230194001R00</t>
  </si>
  <si>
    <t>Utěsnění chráničky manžetou DN 50, v zemi</t>
  </si>
  <si>
    <t>230210013R00</t>
  </si>
  <si>
    <t>Ruční opláštění ovinem páskou za studena - 2 vrst.</t>
  </si>
  <si>
    <t>m2</t>
  </si>
  <si>
    <t>230230016R00</t>
  </si>
  <si>
    <t>Hlavní tlaková zkouška vzduchem 0,6 MPa, DN 50</t>
  </si>
  <si>
    <t>460030073RT1</t>
  </si>
  <si>
    <t>Bourání živičných povrchů tl. vrstvy 10 - 15 cm, v ploše do 5 m2</t>
  </si>
  <si>
    <t>460030081R00</t>
  </si>
  <si>
    <t>Řezání spáry v asfaltu nebo betonu</t>
  </si>
  <si>
    <t>460200533R00</t>
  </si>
  <si>
    <t>Výkop kabelové rýhy 60/130 cm hor.3</t>
  </si>
  <si>
    <t>460270032RT8</t>
  </si>
  <si>
    <t>Zazdění skříně plastové, včetně dodávky skříně cca 600x700x300 mm</t>
  </si>
  <si>
    <t>M46spc</t>
  </si>
  <si>
    <t>Montážní rampa pro závitové přechodky, regulátor a plynoměr</t>
  </si>
  <si>
    <t>kpl</t>
  </si>
  <si>
    <t>460420022RT2</t>
  </si>
  <si>
    <t>Zřízení lože v rýze š. do 65 cm z písku, lože tloušťky 15 cm - podsyp</t>
  </si>
  <si>
    <t>460420022RT3</t>
  </si>
  <si>
    <t>Zřízení lože v rýze š. do 65 cm z písku, lože tloušťky 20 cm - obsyp</t>
  </si>
  <si>
    <t>460490012R00</t>
  </si>
  <si>
    <t>Fólie výstražná z PVC, šířka 33 cm</t>
  </si>
  <si>
    <t>460570643R00</t>
  </si>
  <si>
    <t>Zához rýhy 65/80 cm, hornina tř. 3, se zhutněním</t>
  </si>
  <si>
    <t>460600001RT1</t>
  </si>
  <si>
    <t>Naložení a odvoz zeminy, odvoz na vzdálenost 500 m</t>
  </si>
  <si>
    <t>m3</t>
  </si>
  <si>
    <t>nevyužitý výkopek:0,6*0,3*6,4</t>
  </si>
  <si>
    <t>VV</t>
  </si>
  <si>
    <t>460620013RT1</t>
  </si>
  <si>
    <t>Provizorní úprava terénu v přírodní hornině 3, ruční vyrovnání a zhutnění</t>
  </si>
  <si>
    <t>0,6*6,4</t>
  </si>
  <si>
    <t>460650011R00</t>
  </si>
  <si>
    <t>Podkladová vrstva ze štěrku tl.25 cm</t>
  </si>
  <si>
    <t>460650022R00</t>
  </si>
  <si>
    <t>Vozovka jednovrstvá z betonu 10 cm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</si>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</sst>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3" t="s">
        <v>76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3" t="s">
        <v>77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Pol'!AC57</f>
        <v>0</v>
      </c>
      <c r="G39" s="148">
        <f>'Rozpočet Pol'!AD57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62</v>
      </c>
      <c r="C47" s="175" t="s">
        <v>63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64</v>
      </c>
      <c r="C48" s="165" t="s">
        <v>65</v>
      </c>
      <c r="D48" s="167"/>
      <c r="E48" s="167"/>
      <c r="F48" s="183" t="s">
        <v>23</v>
      </c>
      <c r="G48" s="184"/>
      <c r="H48" s="184"/>
      <c r="I48" s="185">
        <f>'Rozpočet Pol'!G10</f>
        <v>0</v>
      </c>
      <c r="J48" s="185"/>
    </row>
    <row r="49" spans="1:10" ht="25.5" customHeight="1" x14ac:dyDescent="0.2">
      <c r="A49" s="163"/>
      <c r="B49" s="166" t="s">
        <v>66</v>
      </c>
      <c r="C49" s="165" t="s">
        <v>67</v>
      </c>
      <c r="D49" s="167"/>
      <c r="E49" s="167"/>
      <c r="F49" s="183" t="s">
        <v>23</v>
      </c>
      <c r="G49" s="184"/>
      <c r="H49" s="184"/>
      <c r="I49" s="185">
        <f>'Rozpočet Pol'!G13</f>
        <v>0</v>
      </c>
      <c r="J49" s="185"/>
    </row>
    <row r="50" spans="1:10" ht="25.5" customHeight="1" x14ac:dyDescent="0.2">
      <c r="A50" s="163"/>
      <c r="B50" s="166" t="s">
        <v>68</v>
      </c>
      <c r="C50" s="165" t="s">
        <v>69</v>
      </c>
      <c r="D50" s="167"/>
      <c r="E50" s="167"/>
      <c r="F50" s="183" t="s">
        <v>24</v>
      </c>
      <c r="G50" s="184"/>
      <c r="H50" s="184"/>
      <c r="I50" s="185">
        <f>'Rozpočet Pol'!G15</f>
        <v>0</v>
      </c>
      <c r="J50" s="185"/>
    </row>
    <row r="51" spans="1:10" ht="25.5" customHeight="1" x14ac:dyDescent="0.2">
      <c r="A51" s="163"/>
      <c r="B51" s="166" t="s">
        <v>70</v>
      </c>
      <c r="C51" s="165" t="s">
        <v>71</v>
      </c>
      <c r="D51" s="167"/>
      <c r="E51" s="167"/>
      <c r="F51" s="183" t="s">
        <v>24</v>
      </c>
      <c r="G51" s="184"/>
      <c r="H51" s="184"/>
      <c r="I51" s="185">
        <f>'Rozpočet Pol'!G27</f>
        <v>0</v>
      </c>
      <c r="J51" s="185"/>
    </row>
    <row r="52" spans="1:10" ht="25.5" customHeight="1" x14ac:dyDescent="0.2">
      <c r="A52" s="163"/>
      <c r="B52" s="166" t="s">
        <v>72</v>
      </c>
      <c r="C52" s="165" t="s">
        <v>73</v>
      </c>
      <c r="D52" s="167"/>
      <c r="E52" s="167"/>
      <c r="F52" s="183" t="s">
        <v>25</v>
      </c>
      <c r="G52" s="184"/>
      <c r="H52" s="184"/>
      <c r="I52" s="185">
        <f>'Rozpočet Pol'!G29</f>
        <v>0</v>
      </c>
      <c r="J52" s="185"/>
    </row>
    <row r="53" spans="1:10" ht="25.5" customHeight="1" x14ac:dyDescent="0.2">
      <c r="A53" s="163"/>
      <c r="B53" s="177" t="s">
        <v>74</v>
      </c>
      <c r="C53" s="178" t="s">
        <v>75</v>
      </c>
      <c r="D53" s="179"/>
      <c r="E53" s="179"/>
      <c r="F53" s="186" t="s">
        <v>25</v>
      </c>
      <c r="G53" s="187"/>
      <c r="H53" s="187"/>
      <c r="I53" s="188">
        <f>'Rozpočet Pol'!G40</f>
        <v>0</v>
      </c>
      <c r="J53" s="188"/>
    </row>
    <row r="54" spans="1:10" ht="25.5" customHeight="1" x14ac:dyDescent="0.2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79</v>
      </c>
    </row>
    <row r="2" spans="1:60" ht="24.95" customHeight="1" x14ac:dyDescent="0.2">
      <c r="A2" s="202" t="s">
        <v>78</v>
      </c>
      <c r="B2" s="196"/>
      <c r="C2" s="197" t="s">
        <v>46</v>
      </c>
      <c r="D2" s="198"/>
      <c r="E2" s="198"/>
      <c r="F2" s="198"/>
      <c r="G2" s="204"/>
      <c r="AE2" t="s">
        <v>80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82</v>
      </c>
    </row>
    <row r="5" spans="1:60" hidden="1" x14ac:dyDescent="0.2">
      <c r="A5" s="206" t="s">
        <v>83</v>
      </c>
      <c r="B5" s="207"/>
      <c r="C5" s="208"/>
      <c r="D5" s="209"/>
      <c r="E5" s="209"/>
      <c r="F5" s="209"/>
      <c r="G5" s="210"/>
      <c r="AE5" t="s">
        <v>84</v>
      </c>
    </row>
    <row r="7" spans="1:60" ht="38.25" x14ac:dyDescent="0.2">
      <c r="A7" s="215" t="s">
        <v>85</v>
      </c>
      <c r="B7" s="216" t="s">
        <v>86</v>
      </c>
      <c r="C7" s="216" t="s">
        <v>87</v>
      </c>
      <c r="D7" s="215" t="s">
        <v>88</v>
      </c>
      <c r="E7" s="215" t="s">
        <v>89</v>
      </c>
      <c r="F7" s="211" t="s">
        <v>90</v>
      </c>
      <c r="G7" s="234" t="s">
        <v>28</v>
      </c>
      <c r="H7" s="235" t="s">
        <v>29</v>
      </c>
      <c r="I7" s="235" t="s">
        <v>91</v>
      </c>
      <c r="J7" s="235" t="s">
        <v>30</v>
      </c>
      <c r="K7" s="235" t="s">
        <v>92</v>
      </c>
      <c r="L7" s="235" t="s">
        <v>93</v>
      </c>
      <c r="M7" s="235" t="s">
        <v>94</v>
      </c>
      <c r="N7" s="235" t="s">
        <v>95</v>
      </c>
      <c r="O7" s="235" t="s">
        <v>96</v>
      </c>
      <c r="P7" s="235" t="s">
        <v>97</v>
      </c>
      <c r="Q7" s="235" t="s">
        <v>98</v>
      </c>
      <c r="R7" s="235" t="s">
        <v>99</v>
      </c>
      <c r="S7" s="235" t="s">
        <v>100</v>
      </c>
      <c r="T7" s="235" t="s">
        <v>101</v>
      </c>
      <c r="U7" s="218" t="s">
        <v>102</v>
      </c>
    </row>
    <row r="8" spans="1:60" x14ac:dyDescent="0.2">
      <c r="A8" s="236" t="s">
        <v>103</v>
      </c>
      <c r="B8" s="237" t="s">
        <v>62</v>
      </c>
      <c r="C8" s="238" t="s">
        <v>63</v>
      </c>
      <c r="D8" s="239"/>
      <c r="E8" s="240"/>
      <c r="F8" s="241"/>
      <c r="G8" s="241">
        <f>SUMIF(AE9:AE9,"&lt;&gt;NOR",G9:G9)</f>
        <v>0</v>
      </c>
      <c r="H8" s="241"/>
      <c r="I8" s="241">
        <f>SUM(I9:I9)</f>
        <v>0</v>
      </c>
      <c r="J8" s="241"/>
      <c r="K8" s="241">
        <f>SUM(K9:K9)</f>
        <v>0</v>
      </c>
      <c r="L8" s="241"/>
      <c r="M8" s="241">
        <f>SUM(M9:M9)</f>
        <v>0</v>
      </c>
      <c r="N8" s="217"/>
      <c r="O8" s="217">
        <f>SUM(O9:O9)</f>
        <v>1.6299999999999999E-3</v>
      </c>
      <c r="P8" s="217"/>
      <c r="Q8" s="217">
        <f>SUM(Q9:Q9)</f>
        <v>0</v>
      </c>
      <c r="R8" s="217"/>
      <c r="S8" s="217"/>
      <c r="T8" s="236"/>
      <c r="U8" s="217">
        <f>SUM(U9:U9)</f>
        <v>0.4</v>
      </c>
      <c r="AE8" t="s">
        <v>104</v>
      </c>
    </row>
    <row r="9" spans="1:60" outlineLevel="1" x14ac:dyDescent="0.2">
      <c r="A9" s="213">
        <v>1</v>
      </c>
      <c r="B9" s="219" t="s">
        <v>105</v>
      </c>
      <c r="C9" s="264" t="s">
        <v>106</v>
      </c>
      <c r="D9" s="221" t="s">
        <v>107</v>
      </c>
      <c r="E9" s="228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1.6299999999999999E-3</v>
      </c>
      <c r="O9" s="222">
        <f>ROUND(E9*N9,5)</f>
        <v>1.6299999999999999E-3</v>
      </c>
      <c r="P9" s="222">
        <v>0</v>
      </c>
      <c r="Q9" s="222">
        <f>ROUND(E9*P9,5)</f>
        <v>0</v>
      </c>
      <c r="R9" s="222"/>
      <c r="S9" s="222"/>
      <c r="T9" s="223">
        <v>0.4</v>
      </c>
      <c r="U9" s="222">
        <f>ROUND(E9*T9,2)</f>
        <v>0.4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14" t="s">
        <v>103</v>
      </c>
      <c r="B10" s="220" t="s">
        <v>64</v>
      </c>
      <c r="C10" s="265" t="s">
        <v>65</v>
      </c>
      <c r="D10" s="224"/>
      <c r="E10" s="229"/>
      <c r="F10" s="233"/>
      <c r="G10" s="233">
        <f>SUMIF(AE11:AE12,"&lt;&gt;NOR",G11:G12)</f>
        <v>0</v>
      </c>
      <c r="H10" s="233"/>
      <c r="I10" s="233">
        <f>SUM(I11:I12)</f>
        <v>0</v>
      </c>
      <c r="J10" s="233"/>
      <c r="K10" s="233">
        <f>SUM(K11:K12)</f>
        <v>0</v>
      </c>
      <c r="L10" s="233"/>
      <c r="M10" s="233">
        <f>SUM(M11:M12)</f>
        <v>0</v>
      </c>
      <c r="N10" s="225"/>
      <c r="O10" s="225">
        <f>SUM(O11:O12)</f>
        <v>4.0000000000000003E-5</v>
      </c>
      <c r="P10" s="225"/>
      <c r="Q10" s="225">
        <f>SUM(Q11:Q12)</f>
        <v>0</v>
      </c>
      <c r="R10" s="225"/>
      <c r="S10" s="225"/>
      <c r="T10" s="226"/>
      <c r="U10" s="225">
        <f>SUM(U11:U12)</f>
        <v>0.17</v>
      </c>
      <c r="AE10" t="s">
        <v>104</v>
      </c>
    </row>
    <row r="11" spans="1:60" outlineLevel="1" x14ac:dyDescent="0.2">
      <c r="A11" s="213">
        <v>2</v>
      </c>
      <c r="B11" s="219" t="s">
        <v>109</v>
      </c>
      <c r="C11" s="264" t="s">
        <v>110</v>
      </c>
      <c r="D11" s="221" t="s">
        <v>107</v>
      </c>
      <c r="E11" s="228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0.16632</v>
      </c>
      <c r="U11" s="222">
        <f>ROUND(E11*T11,2)</f>
        <v>0.17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108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111</v>
      </c>
      <c r="C12" s="264" t="s">
        <v>112</v>
      </c>
      <c r="D12" s="221" t="s">
        <v>107</v>
      </c>
      <c r="E12" s="228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4.0000000000000003E-5</v>
      </c>
      <c r="O12" s="222">
        <f>ROUND(E12*N12,5)</f>
        <v>4.0000000000000003E-5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14" t="s">
        <v>103</v>
      </c>
      <c r="B13" s="220" t="s">
        <v>66</v>
      </c>
      <c r="C13" s="265" t="s">
        <v>67</v>
      </c>
      <c r="D13" s="224"/>
      <c r="E13" s="229"/>
      <c r="F13" s="233"/>
      <c r="G13" s="233">
        <f>SUMIF(AE14:AE14,"&lt;&gt;NOR",G14:G14)</f>
        <v>0</v>
      </c>
      <c r="H13" s="233"/>
      <c r="I13" s="233">
        <f>SUM(I14:I14)</f>
        <v>0</v>
      </c>
      <c r="J13" s="233"/>
      <c r="K13" s="233">
        <f>SUM(K14:K14)</f>
        <v>0</v>
      </c>
      <c r="L13" s="233"/>
      <c r="M13" s="233">
        <f>SUM(M14:M14)</f>
        <v>0</v>
      </c>
      <c r="N13" s="225"/>
      <c r="O13" s="225">
        <f>SUM(O14:O14)</f>
        <v>0</v>
      </c>
      <c r="P13" s="225"/>
      <c r="Q13" s="225">
        <f>SUM(Q14:Q14)</f>
        <v>0</v>
      </c>
      <c r="R13" s="225"/>
      <c r="S13" s="225"/>
      <c r="T13" s="226"/>
      <c r="U13" s="225">
        <f>SUM(U14:U14)</f>
        <v>10</v>
      </c>
      <c r="AE13" t="s">
        <v>104</v>
      </c>
    </row>
    <row r="14" spans="1:60" outlineLevel="1" x14ac:dyDescent="0.2">
      <c r="A14" s="213">
        <v>4</v>
      </c>
      <c r="B14" s="219" t="s">
        <v>114</v>
      </c>
      <c r="C14" s="264" t="s">
        <v>115</v>
      </c>
      <c r="D14" s="221" t="s">
        <v>116</v>
      </c>
      <c r="E14" s="228">
        <v>10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1</v>
      </c>
      <c r="U14" s="222">
        <f>ROUND(E14*T14,2)</f>
        <v>10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108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103</v>
      </c>
      <c r="B15" s="220" t="s">
        <v>68</v>
      </c>
      <c r="C15" s="265" t="s">
        <v>69</v>
      </c>
      <c r="D15" s="224"/>
      <c r="E15" s="229"/>
      <c r="F15" s="233"/>
      <c r="G15" s="233">
        <f>SUMIF(AE16:AE26,"&lt;&gt;NOR",G16:G26)</f>
        <v>0</v>
      </c>
      <c r="H15" s="233"/>
      <c r="I15" s="233">
        <f>SUM(I16:I26)</f>
        <v>0</v>
      </c>
      <c r="J15" s="233"/>
      <c r="K15" s="233">
        <f>SUM(K16:K26)</f>
        <v>0</v>
      </c>
      <c r="L15" s="233"/>
      <c r="M15" s="233">
        <f>SUM(M16:M26)</f>
        <v>0</v>
      </c>
      <c r="N15" s="225"/>
      <c r="O15" s="225">
        <f>SUM(O16:O26)</f>
        <v>0.35043999999999992</v>
      </c>
      <c r="P15" s="225"/>
      <c r="Q15" s="225">
        <f>SUM(Q16:Q26)</f>
        <v>0</v>
      </c>
      <c r="R15" s="225"/>
      <c r="S15" s="225"/>
      <c r="T15" s="226"/>
      <c r="U15" s="225">
        <f>SUM(U16:U26)</f>
        <v>25</v>
      </c>
      <c r="AE15" t="s">
        <v>104</v>
      </c>
    </row>
    <row r="16" spans="1:60" outlineLevel="1" x14ac:dyDescent="0.2">
      <c r="A16" s="213">
        <v>5</v>
      </c>
      <c r="B16" s="219" t="s">
        <v>117</v>
      </c>
      <c r="C16" s="264" t="s">
        <v>118</v>
      </c>
      <c r="D16" s="221" t="s">
        <v>119</v>
      </c>
      <c r="E16" s="228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5.0899999999999999E-3</v>
      </c>
      <c r="O16" s="222">
        <f>ROUND(E16*N16,5)</f>
        <v>5.0899999999999999E-3</v>
      </c>
      <c r="P16" s="222">
        <v>0</v>
      </c>
      <c r="Q16" s="222">
        <f>ROUND(E16*P16,5)</f>
        <v>0</v>
      </c>
      <c r="R16" s="222"/>
      <c r="S16" s="222"/>
      <c r="T16" s="223">
        <v>0.53100000000000003</v>
      </c>
      <c r="U16" s="222">
        <f>ROUND(E16*T16,2)</f>
        <v>0.53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108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6</v>
      </c>
      <c r="B17" s="219" t="s">
        <v>120</v>
      </c>
      <c r="C17" s="264" t="s">
        <v>121</v>
      </c>
      <c r="D17" s="221" t="s">
        <v>119</v>
      </c>
      <c r="E17" s="228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1.2489999999999999E-2</v>
      </c>
      <c r="O17" s="222">
        <f>ROUND(E17*N17,5)</f>
        <v>1.2489999999999999E-2</v>
      </c>
      <c r="P17" s="222">
        <v>0</v>
      </c>
      <c r="Q17" s="222">
        <f>ROUND(E17*P17,5)</f>
        <v>0</v>
      </c>
      <c r="R17" s="222"/>
      <c r="S17" s="222"/>
      <c r="T17" s="223">
        <v>0.70399999999999996</v>
      </c>
      <c r="U17" s="222">
        <f>ROUND(E17*T17,2)</f>
        <v>0.7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108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7</v>
      </c>
      <c r="B18" s="219" t="s">
        <v>122</v>
      </c>
      <c r="C18" s="264" t="s">
        <v>123</v>
      </c>
      <c r="D18" s="221" t="s">
        <v>119</v>
      </c>
      <c r="E18" s="228">
        <v>21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1.4800000000000001E-2</v>
      </c>
      <c r="O18" s="222">
        <f>ROUND(E18*N18,5)</f>
        <v>0.31080000000000002</v>
      </c>
      <c r="P18" s="222">
        <v>0</v>
      </c>
      <c r="Q18" s="222">
        <f>ROUND(E18*P18,5)</f>
        <v>0</v>
      </c>
      <c r="R18" s="222"/>
      <c r="S18" s="222"/>
      <c r="T18" s="223">
        <v>0.753</v>
      </c>
      <c r="U18" s="222">
        <f>ROUND(E18*T18,2)</f>
        <v>15.81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108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8</v>
      </c>
      <c r="B19" s="219" t="s">
        <v>124</v>
      </c>
      <c r="C19" s="264" t="s">
        <v>125</v>
      </c>
      <c r="D19" s="221" t="s">
        <v>119</v>
      </c>
      <c r="E19" s="228">
        <v>2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4.2900000000000004E-3</v>
      </c>
      <c r="O19" s="222">
        <f>ROUND(E19*N19,5)</f>
        <v>8.5800000000000008E-3</v>
      </c>
      <c r="P19" s="222">
        <v>0</v>
      </c>
      <c r="Q19" s="222">
        <f>ROUND(E19*P19,5)</f>
        <v>0</v>
      </c>
      <c r="R19" s="222"/>
      <c r="S19" s="222"/>
      <c r="T19" s="223">
        <v>0.36199999999999999</v>
      </c>
      <c r="U19" s="222">
        <f>ROUND(E19*T19,2)</f>
        <v>0.72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9</v>
      </c>
      <c r="B20" s="219" t="s">
        <v>126</v>
      </c>
      <c r="C20" s="264" t="s">
        <v>127</v>
      </c>
      <c r="D20" s="221" t="s">
        <v>128</v>
      </c>
      <c r="E20" s="228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3.2499999999999999E-3</v>
      </c>
      <c r="O20" s="222">
        <f>ROUND(E20*N20,5)</f>
        <v>3.2499999999999999E-3</v>
      </c>
      <c r="P20" s="222">
        <v>0</v>
      </c>
      <c r="Q20" s="222">
        <f>ROUND(E20*P20,5)</f>
        <v>0</v>
      </c>
      <c r="R20" s="222"/>
      <c r="S20" s="222"/>
      <c r="T20" s="223">
        <v>1.78</v>
      </c>
      <c r="U20" s="222">
        <f>ROUND(E20*T20,2)</f>
        <v>1.78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108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10</v>
      </c>
      <c r="B21" s="219" t="s">
        <v>129</v>
      </c>
      <c r="C21" s="264" t="s">
        <v>130</v>
      </c>
      <c r="D21" s="221" t="s">
        <v>128</v>
      </c>
      <c r="E21" s="228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1.8000000000000001E-4</v>
      </c>
      <c r="O21" s="222">
        <f>ROUND(E21*N21,5)</f>
        <v>1.8000000000000001E-4</v>
      </c>
      <c r="P21" s="222">
        <v>0</v>
      </c>
      <c r="Q21" s="222">
        <f>ROUND(E21*P21,5)</f>
        <v>0</v>
      </c>
      <c r="R21" s="222"/>
      <c r="S21" s="222"/>
      <c r="T21" s="223">
        <v>0.83799999999999997</v>
      </c>
      <c r="U21" s="222">
        <f>ROUND(E21*T21,2)</f>
        <v>0.84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11</v>
      </c>
      <c r="B22" s="219" t="s">
        <v>131</v>
      </c>
      <c r="C22" s="264" t="s">
        <v>132</v>
      </c>
      <c r="D22" s="221" t="s">
        <v>128</v>
      </c>
      <c r="E22" s="228">
        <v>2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3.0699999999999998E-3</v>
      </c>
      <c r="O22" s="222">
        <f>ROUND(E22*N22,5)</f>
        <v>6.1399999999999996E-3</v>
      </c>
      <c r="P22" s="222">
        <v>0</v>
      </c>
      <c r="Q22" s="222">
        <f>ROUND(E22*P22,5)</f>
        <v>0</v>
      </c>
      <c r="R22" s="222"/>
      <c r="S22" s="222"/>
      <c r="T22" s="223">
        <v>1.415</v>
      </c>
      <c r="U22" s="222">
        <f>ROUND(E22*T22,2)</f>
        <v>2.83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108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12</v>
      </c>
      <c r="B23" s="219" t="s">
        <v>133</v>
      </c>
      <c r="C23" s="264" t="s">
        <v>134</v>
      </c>
      <c r="D23" s="221" t="s">
        <v>107</v>
      </c>
      <c r="E23" s="228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1.6000000000000001E-3</v>
      </c>
      <c r="O23" s="222">
        <f>ROUND(E23*N23,5)</f>
        <v>1.6000000000000001E-3</v>
      </c>
      <c r="P23" s="222">
        <v>0</v>
      </c>
      <c r="Q23" s="222">
        <f>ROUND(E23*P23,5)</f>
        <v>0</v>
      </c>
      <c r="R23" s="222"/>
      <c r="S23" s="222"/>
      <c r="T23" s="223">
        <v>0.29899999999999999</v>
      </c>
      <c r="U23" s="222">
        <f>ROUND(E23*T23,2)</f>
        <v>0.3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108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13</v>
      </c>
      <c r="B24" s="219" t="s">
        <v>135</v>
      </c>
      <c r="C24" s="264" t="s">
        <v>136</v>
      </c>
      <c r="D24" s="221" t="s">
        <v>107</v>
      </c>
      <c r="E24" s="228">
        <v>2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2.4000000000000001E-4</v>
      </c>
      <c r="O24" s="222">
        <f>ROUND(E24*N24,5)</f>
        <v>4.8000000000000001E-4</v>
      </c>
      <c r="P24" s="222">
        <v>0</v>
      </c>
      <c r="Q24" s="222">
        <f>ROUND(E24*P24,5)</f>
        <v>0</v>
      </c>
      <c r="R24" s="222"/>
      <c r="S24" s="222"/>
      <c r="T24" s="223">
        <v>0.16600000000000001</v>
      </c>
      <c r="U24" s="222">
        <f>ROUND(E24*T24,2)</f>
        <v>0.33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14</v>
      </c>
      <c r="B25" s="219" t="s">
        <v>137</v>
      </c>
      <c r="C25" s="264" t="s">
        <v>138</v>
      </c>
      <c r="D25" s="221" t="s">
        <v>107</v>
      </c>
      <c r="E25" s="228">
        <v>3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2">
        <v>6.0999999999999997E-4</v>
      </c>
      <c r="O25" s="222">
        <f>ROUND(E25*N25,5)</f>
        <v>1.83E-3</v>
      </c>
      <c r="P25" s="222">
        <v>0</v>
      </c>
      <c r="Q25" s="222">
        <f>ROUND(E25*P25,5)</f>
        <v>0</v>
      </c>
      <c r="R25" s="222"/>
      <c r="S25" s="222"/>
      <c r="T25" s="223">
        <v>0.22700000000000001</v>
      </c>
      <c r="U25" s="222">
        <f>ROUND(E25*T25,2)</f>
        <v>0.68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139</v>
      </c>
      <c r="C26" s="264" t="s">
        <v>140</v>
      </c>
      <c r="D26" s="221" t="s">
        <v>141</v>
      </c>
      <c r="E26" s="228">
        <v>0.35039999999999999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1.379</v>
      </c>
      <c r="U26" s="222">
        <f>ROUND(E26*T26,2)</f>
        <v>0.48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108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103</v>
      </c>
      <c r="B27" s="220" t="s">
        <v>70</v>
      </c>
      <c r="C27" s="265" t="s">
        <v>71</v>
      </c>
      <c r="D27" s="224"/>
      <c r="E27" s="229"/>
      <c r="F27" s="233"/>
      <c r="G27" s="233">
        <f>SUMIF(AE28:AE28,"&lt;&gt;NOR",G28:G28)</f>
        <v>0</v>
      </c>
      <c r="H27" s="233"/>
      <c r="I27" s="233">
        <f>SUM(I28:I28)</f>
        <v>0</v>
      </c>
      <c r="J27" s="233"/>
      <c r="K27" s="233">
        <f>SUM(K28:K28)</f>
        <v>0</v>
      </c>
      <c r="L27" s="233"/>
      <c r="M27" s="233">
        <f>SUM(M28:M28)</f>
        <v>0</v>
      </c>
      <c r="N27" s="225"/>
      <c r="O27" s="225">
        <f>SUM(O28:O28)</f>
        <v>1.6100000000000001E-3</v>
      </c>
      <c r="P27" s="225"/>
      <c r="Q27" s="225">
        <f>SUM(Q28:Q28)</f>
        <v>0</v>
      </c>
      <c r="R27" s="225"/>
      <c r="S27" s="225"/>
      <c r="T27" s="226"/>
      <c r="U27" s="225">
        <f>SUM(U28:U28)</f>
        <v>2.0499999999999998</v>
      </c>
      <c r="AE27" t="s">
        <v>104</v>
      </c>
    </row>
    <row r="28" spans="1:60" outlineLevel="1" x14ac:dyDescent="0.2">
      <c r="A28" s="213">
        <v>16</v>
      </c>
      <c r="B28" s="219" t="s">
        <v>142</v>
      </c>
      <c r="C28" s="264" t="s">
        <v>143</v>
      </c>
      <c r="D28" s="221" t="s">
        <v>119</v>
      </c>
      <c r="E28" s="228">
        <v>23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6.9999999999999994E-5</v>
      </c>
      <c r="O28" s="222">
        <f>ROUND(E28*N28,5)</f>
        <v>1.6100000000000001E-3</v>
      </c>
      <c r="P28" s="222">
        <v>0</v>
      </c>
      <c r="Q28" s="222">
        <f>ROUND(E28*P28,5)</f>
        <v>0</v>
      </c>
      <c r="R28" s="222"/>
      <c r="S28" s="222"/>
      <c r="T28" s="223">
        <v>8.8999999999999996E-2</v>
      </c>
      <c r="U28" s="222">
        <f>ROUND(E28*T28,2)</f>
        <v>2.0499999999999998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103</v>
      </c>
      <c r="B29" s="220" t="s">
        <v>72</v>
      </c>
      <c r="C29" s="265" t="s">
        <v>73</v>
      </c>
      <c r="D29" s="224"/>
      <c r="E29" s="229"/>
      <c r="F29" s="233"/>
      <c r="G29" s="233">
        <f>SUMIF(AE30:AE39,"&lt;&gt;NOR",G30:G39)</f>
        <v>0</v>
      </c>
      <c r="H29" s="233"/>
      <c r="I29" s="233">
        <f>SUM(I30:I39)</f>
        <v>0</v>
      </c>
      <c r="J29" s="233"/>
      <c r="K29" s="233">
        <f>SUM(K30:K39)</f>
        <v>0</v>
      </c>
      <c r="L29" s="233"/>
      <c r="M29" s="233">
        <f>SUM(M30:M39)</f>
        <v>0</v>
      </c>
      <c r="N29" s="225"/>
      <c r="O29" s="225">
        <f>SUM(O30:O39)</f>
        <v>6.3E-3</v>
      </c>
      <c r="P29" s="225"/>
      <c r="Q29" s="225">
        <f>SUM(Q30:Q39)</f>
        <v>0</v>
      </c>
      <c r="R29" s="225"/>
      <c r="S29" s="225"/>
      <c r="T29" s="226"/>
      <c r="U29" s="225">
        <f>SUM(U30:U39)</f>
        <v>3.88</v>
      </c>
      <c r="AE29" t="s">
        <v>104</v>
      </c>
    </row>
    <row r="30" spans="1:60" outlineLevel="1" x14ac:dyDescent="0.2">
      <c r="A30" s="213">
        <v>17</v>
      </c>
      <c r="B30" s="219" t="s">
        <v>144</v>
      </c>
      <c r="C30" s="264" t="s">
        <v>145</v>
      </c>
      <c r="D30" s="221" t="s">
        <v>107</v>
      </c>
      <c r="E30" s="228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1.6000000000000001E-4</v>
      </c>
      <c r="O30" s="222">
        <f>ROUND(E30*N30,5)</f>
        <v>1.6000000000000001E-4</v>
      </c>
      <c r="P30" s="222">
        <v>0</v>
      </c>
      <c r="Q30" s="222">
        <f>ROUND(E30*P30,5)</f>
        <v>0</v>
      </c>
      <c r="R30" s="222"/>
      <c r="S30" s="222"/>
      <c r="T30" s="223">
        <v>0.77</v>
      </c>
      <c r="U30" s="222">
        <f>ROUND(E30*T30,2)</f>
        <v>0.77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108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18</v>
      </c>
      <c r="B31" s="219" t="s">
        <v>146</v>
      </c>
      <c r="C31" s="264" t="s">
        <v>147</v>
      </c>
      <c r="D31" s="221" t="s">
        <v>107</v>
      </c>
      <c r="E31" s="228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113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19</v>
      </c>
      <c r="B32" s="219" t="s">
        <v>148</v>
      </c>
      <c r="C32" s="264" t="s">
        <v>149</v>
      </c>
      <c r="D32" s="221" t="s">
        <v>119</v>
      </c>
      <c r="E32" s="228">
        <v>8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7.9000000000000001E-2</v>
      </c>
      <c r="U32" s="222">
        <f>ROUND(E32*T32,2)</f>
        <v>0.63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108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13">
        <v>20</v>
      </c>
      <c r="B33" s="219" t="s">
        <v>150</v>
      </c>
      <c r="C33" s="264" t="s">
        <v>151</v>
      </c>
      <c r="D33" s="221" t="s">
        <v>119</v>
      </c>
      <c r="E33" s="228">
        <v>8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4.8000000000000001E-4</v>
      </c>
      <c r="O33" s="222">
        <f>ROUND(E33*N33,5)</f>
        <v>3.8400000000000001E-3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113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21</v>
      </c>
      <c r="B34" s="219" t="s">
        <v>152</v>
      </c>
      <c r="C34" s="264" t="s">
        <v>153</v>
      </c>
      <c r="D34" s="221" t="s">
        <v>119</v>
      </c>
      <c r="E34" s="228">
        <v>8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4.0000000000000003E-5</v>
      </c>
      <c r="O34" s="222">
        <f>ROUND(E34*N34,5)</f>
        <v>3.2000000000000003E-4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113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22</v>
      </c>
      <c r="B35" s="219" t="s">
        <v>154</v>
      </c>
      <c r="C35" s="264" t="s">
        <v>155</v>
      </c>
      <c r="D35" s="221" t="s">
        <v>119</v>
      </c>
      <c r="E35" s="228">
        <v>4.5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8.5000000000000006E-2</v>
      </c>
      <c r="U35" s="222">
        <f>ROUND(E35*T35,2)</f>
        <v>0.38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23</v>
      </c>
      <c r="B36" s="219" t="s">
        <v>156</v>
      </c>
      <c r="C36" s="264" t="s">
        <v>157</v>
      </c>
      <c r="D36" s="221" t="s">
        <v>119</v>
      </c>
      <c r="E36" s="228">
        <v>4.5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4.4000000000000002E-4</v>
      </c>
      <c r="O36" s="222">
        <f>ROUND(E36*N36,5)</f>
        <v>1.98E-3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113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24</v>
      </c>
      <c r="B37" s="219" t="s">
        <v>158</v>
      </c>
      <c r="C37" s="264" t="s">
        <v>159</v>
      </c>
      <c r="D37" s="221" t="s">
        <v>107</v>
      </c>
      <c r="E37" s="228">
        <v>1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0.12</v>
      </c>
      <c r="U37" s="222">
        <f>ROUND(E37*T37,2)</f>
        <v>0.12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108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25</v>
      </c>
      <c r="B38" s="219" t="s">
        <v>160</v>
      </c>
      <c r="C38" s="264" t="s">
        <v>161</v>
      </c>
      <c r="D38" s="221" t="s">
        <v>162</v>
      </c>
      <c r="E38" s="228">
        <v>1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0.66520000000000001</v>
      </c>
      <c r="U38" s="222">
        <f>ROUND(E38*T38,2)</f>
        <v>0.67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108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26</v>
      </c>
      <c r="B39" s="219" t="s">
        <v>163</v>
      </c>
      <c r="C39" s="264" t="s">
        <v>164</v>
      </c>
      <c r="D39" s="221" t="s">
        <v>119</v>
      </c>
      <c r="E39" s="228">
        <v>8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0.16400000000000001</v>
      </c>
      <c r="U39" s="222">
        <f>ROUND(E39*T39,2)</f>
        <v>1.31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108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14" t="s">
        <v>103</v>
      </c>
      <c r="B40" s="220" t="s">
        <v>74</v>
      </c>
      <c r="C40" s="265" t="s">
        <v>75</v>
      </c>
      <c r="D40" s="224"/>
      <c r="E40" s="229"/>
      <c r="F40" s="233"/>
      <c r="G40" s="233">
        <f>SUMIF(AE41:AE55,"&lt;&gt;NOR",G41:G55)</f>
        <v>0</v>
      </c>
      <c r="H40" s="233"/>
      <c r="I40" s="233">
        <f>SUM(I41:I55)</f>
        <v>0</v>
      </c>
      <c r="J40" s="233"/>
      <c r="K40" s="233">
        <f>SUM(K41:K55)</f>
        <v>0</v>
      </c>
      <c r="L40" s="233"/>
      <c r="M40" s="233">
        <f>SUM(M41:M55)</f>
        <v>0</v>
      </c>
      <c r="N40" s="225"/>
      <c r="O40" s="225">
        <f>SUM(O41:O55)</f>
        <v>5.4684699999999999</v>
      </c>
      <c r="P40" s="225"/>
      <c r="Q40" s="225">
        <f>SUM(Q41:Q55)</f>
        <v>0</v>
      </c>
      <c r="R40" s="225"/>
      <c r="S40" s="225"/>
      <c r="T40" s="226"/>
      <c r="U40" s="225">
        <f>SUM(U41:U55)</f>
        <v>15.05</v>
      </c>
      <c r="AE40" t="s">
        <v>104</v>
      </c>
    </row>
    <row r="41" spans="1:60" ht="22.5" outlineLevel="1" x14ac:dyDescent="0.2">
      <c r="A41" s="213">
        <v>27</v>
      </c>
      <c r="B41" s="219" t="s">
        <v>165</v>
      </c>
      <c r="C41" s="264" t="s">
        <v>166</v>
      </c>
      <c r="D41" s="221" t="s">
        <v>162</v>
      </c>
      <c r="E41" s="228">
        <v>3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0.69499999999999995</v>
      </c>
      <c r="U41" s="222">
        <f>ROUND(E41*T41,2)</f>
        <v>2.09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108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28</v>
      </c>
      <c r="B42" s="219" t="s">
        <v>167</v>
      </c>
      <c r="C42" s="264" t="s">
        <v>168</v>
      </c>
      <c r="D42" s="221" t="s">
        <v>119</v>
      </c>
      <c r="E42" s="228">
        <v>11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0.14499999999999999</v>
      </c>
      <c r="U42" s="222">
        <f>ROUND(E42*T42,2)</f>
        <v>1.6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108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29</v>
      </c>
      <c r="B43" s="219" t="s">
        <v>169</v>
      </c>
      <c r="C43" s="264" t="s">
        <v>170</v>
      </c>
      <c r="D43" s="221" t="s">
        <v>119</v>
      </c>
      <c r="E43" s="228">
        <v>6.4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0.22775999999999999</v>
      </c>
      <c r="U43" s="222">
        <f>ROUND(E43*T43,2)</f>
        <v>1.46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108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30</v>
      </c>
      <c r="B44" s="219" t="s">
        <v>171</v>
      </c>
      <c r="C44" s="264" t="s">
        <v>172</v>
      </c>
      <c r="D44" s="221" t="s">
        <v>107</v>
      </c>
      <c r="E44" s="228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0.13502</v>
      </c>
      <c r="O44" s="222">
        <f>ROUND(E44*N44,5)</f>
        <v>0.13502</v>
      </c>
      <c r="P44" s="222">
        <v>0</v>
      </c>
      <c r="Q44" s="222">
        <f>ROUND(E44*P44,5)</f>
        <v>0</v>
      </c>
      <c r="R44" s="222"/>
      <c r="S44" s="222"/>
      <c r="T44" s="223">
        <v>3.9630000000000001</v>
      </c>
      <c r="U44" s="222">
        <f>ROUND(E44*T44,2)</f>
        <v>3.96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108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31</v>
      </c>
      <c r="B45" s="219" t="s">
        <v>173</v>
      </c>
      <c r="C45" s="264" t="s">
        <v>174</v>
      </c>
      <c r="D45" s="221" t="s">
        <v>175</v>
      </c>
      <c r="E45" s="228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113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32</v>
      </c>
      <c r="B46" s="219" t="s">
        <v>176</v>
      </c>
      <c r="C46" s="264" t="s">
        <v>177</v>
      </c>
      <c r="D46" s="221" t="s">
        <v>119</v>
      </c>
      <c r="E46" s="228">
        <v>6.4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0.20474999999999999</v>
      </c>
      <c r="O46" s="222">
        <f>ROUND(E46*N46,5)</f>
        <v>1.3104</v>
      </c>
      <c r="P46" s="222">
        <v>0</v>
      </c>
      <c r="Q46" s="222">
        <f>ROUND(E46*P46,5)</f>
        <v>0</v>
      </c>
      <c r="R46" s="222"/>
      <c r="S46" s="222"/>
      <c r="T46" s="223">
        <v>9.8000000000000004E-2</v>
      </c>
      <c r="U46" s="222">
        <f>ROUND(E46*T46,2)</f>
        <v>0.63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108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33</v>
      </c>
      <c r="B47" s="219" t="s">
        <v>178</v>
      </c>
      <c r="C47" s="264" t="s">
        <v>179</v>
      </c>
      <c r="D47" s="221" t="s">
        <v>119</v>
      </c>
      <c r="E47" s="228">
        <v>6.4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0.27300000000000002</v>
      </c>
      <c r="O47" s="222">
        <f>ROUND(E47*N47,5)</f>
        <v>1.7472000000000001</v>
      </c>
      <c r="P47" s="222">
        <v>0</v>
      </c>
      <c r="Q47" s="222">
        <f>ROUND(E47*P47,5)</f>
        <v>0</v>
      </c>
      <c r="R47" s="222"/>
      <c r="S47" s="222"/>
      <c r="T47" s="223">
        <v>0.111</v>
      </c>
      <c r="U47" s="222">
        <f>ROUND(E47*T47,2)</f>
        <v>0.71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108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34</v>
      </c>
      <c r="B48" s="219" t="s">
        <v>180</v>
      </c>
      <c r="C48" s="264" t="s">
        <v>181</v>
      </c>
      <c r="D48" s="221" t="s">
        <v>119</v>
      </c>
      <c r="E48" s="228">
        <v>5.4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6.0000000000000002E-5</v>
      </c>
      <c r="O48" s="222">
        <f>ROUND(E48*N48,5)</f>
        <v>3.2000000000000003E-4</v>
      </c>
      <c r="P48" s="222">
        <v>0</v>
      </c>
      <c r="Q48" s="222">
        <f>ROUND(E48*P48,5)</f>
        <v>0</v>
      </c>
      <c r="R48" s="222"/>
      <c r="S48" s="222"/>
      <c r="T48" s="223">
        <v>2.5999999999999999E-2</v>
      </c>
      <c r="U48" s="222">
        <f>ROUND(E48*T48,2)</f>
        <v>0.14000000000000001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108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35</v>
      </c>
      <c r="B49" s="219" t="s">
        <v>182</v>
      </c>
      <c r="C49" s="264" t="s">
        <v>183</v>
      </c>
      <c r="D49" s="221" t="s">
        <v>119</v>
      </c>
      <c r="E49" s="228">
        <v>6.4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0.35920000000000002</v>
      </c>
      <c r="U49" s="222">
        <f>ROUND(E49*T49,2)</f>
        <v>2.2999999999999998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108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36</v>
      </c>
      <c r="B50" s="219" t="s">
        <v>184</v>
      </c>
      <c r="C50" s="264" t="s">
        <v>185</v>
      </c>
      <c r="D50" s="221" t="s">
        <v>186</v>
      </c>
      <c r="E50" s="228">
        <v>1.1519999999999999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0.66300000000000003</v>
      </c>
      <c r="U50" s="222">
        <f>ROUND(E50*T50,2)</f>
        <v>0.76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108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19"/>
      <c r="C51" s="266" t="s">
        <v>187</v>
      </c>
      <c r="D51" s="227"/>
      <c r="E51" s="230">
        <v>1.1519999999999999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188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37</v>
      </c>
      <c r="B52" s="219" t="s">
        <v>189</v>
      </c>
      <c r="C52" s="264" t="s">
        <v>190</v>
      </c>
      <c r="D52" s="221" t="s">
        <v>162</v>
      </c>
      <c r="E52" s="228">
        <v>3.84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0.129</v>
      </c>
      <c r="U52" s="222">
        <f>ROUND(E52*T52,2)</f>
        <v>0.5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108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19"/>
      <c r="C53" s="266" t="s">
        <v>191</v>
      </c>
      <c r="D53" s="227"/>
      <c r="E53" s="230">
        <v>3.84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188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38</v>
      </c>
      <c r="B54" s="219" t="s">
        <v>192</v>
      </c>
      <c r="C54" s="264" t="s">
        <v>193</v>
      </c>
      <c r="D54" s="221" t="s">
        <v>162</v>
      </c>
      <c r="E54" s="228">
        <v>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0.50600999999999996</v>
      </c>
      <c r="O54" s="222">
        <f>ROUND(E54*N54,5)</f>
        <v>1.51803</v>
      </c>
      <c r="P54" s="222">
        <v>0</v>
      </c>
      <c r="Q54" s="222">
        <f>ROUND(E54*P54,5)</f>
        <v>0</v>
      </c>
      <c r="R54" s="222"/>
      <c r="S54" s="222"/>
      <c r="T54" s="223">
        <v>0.15210000000000001</v>
      </c>
      <c r="U54" s="222">
        <f>ROUND(E54*T54,2)</f>
        <v>0.46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108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2">
        <v>39</v>
      </c>
      <c r="B55" s="243" t="s">
        <v>194</v>
      </c>
      <c r="C55" s="267" t="s">
        <v>195</v>
      </c>
      <c r="D55" s="244" t="s">
        <v>162</v>
      </c>
      <c r="E55" s="245">
        <v>3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8">
        <v>0.2525</v>
      </c>
      <c r="O55" s="248">
        <f>ROUND(E55*N55,5)</f>
        <v>0.75749999999999995</v>
      </c>
      <c r="P55" s="248">
        <v>0</v>
      </c>
      <c r="Q55" s="248">
        <f>ROUND(E55*P55,5)</f>
        <v>0</v>
      </c>
      <c r="R55" s="248"/>
      <c r="S55" s="248"/>
      <c r="T55" s="249">
        <v>0.14499999999999999</v>
      </c>
      <c r="U55" s="248">
        <f>ROUND(E55*T55,2)</f>
        <v>0.44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108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6"/>
      <c r="B56" s="7" t="s">
        <v>196</v>
      </c>
      <c r="C56" s="268" t="s">
        <v>196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">
      <c r="A57" s="250"/>
      <c r="B57" s="251">
        <v>26</v>
      </c>
      <c r="C57" s="269" t="s">
        <v>196</v>
      </c>
      <c r="D57" s="252"/>
      <c r="E57" s="252"/>
      <c r="F57" s="252"/>
      <c r="G57" s="263">
        <f>G8+G10+G13+G15+G27+G29+G40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197</v>
      </c>
    </row>
    <row r="58" spans="1:60" x14ac:dyDescent="0.2">
      <c r="A58" s="6"/>
      <c r="B58" s="7" t="s">
        <v>196</v>
      </c>
      <c r="C58" s="268" t="s">
        <v>196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6"/>
      <c r="B59" s="7" t="s">
        <v>196</v>
      </c>
      <c r="C59" s="268" t="s">
        <v>196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3">
        <v>33</v>
      </c>
      <c r="B60" s="253"/>
      <c r="C60" s="270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4"/>
      <c r="B61" s="255"/>
      <c r="C61" s="271"/>
      <c r="D61" s="255"/>
      <c r="E61" s="255"/>
      <c r="F61" s="255"/>
      <c r="G61" s="25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198</v>
      </c>
    </row>
    <row r="62" spans="1:60" x14ac:dyDescent="0.2">
      <c r="A62" s="257"/>
      <c r="B62" s="258"/>
      <c r="C62" s="272"/>
      <c r="D62" s="258"/>
      <c r="E62" s="258"/>
      <c r="F62" s="258"/>
      <c r="G62" s="259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7"/>
      <c r="B63" s="258"/>
      <c r="C63" s="272"/>
      <c r="D63" s="258"/>
      <c r="E63" s="258"/>
      <c r="F63" s="258"/>
      <c r="G63" s="259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7"/>
      <c r="B64" s="258"/>
      <c r="C64" s="272"/>
      <c r="D64" s="258"/>
      <c r="E64" s="258"/>
      <c r="F64" s="258"/>
      <c r="G64" s="259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0"/>
      <c r="B65" s="261"/>
      <c r="C65" s="273"/>
      <c r="D65" s="261"/>
      <c r="E65" s="261"/>
      <c r="F65" s="261"/>
      <c r="G65" s="262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196</v>
      </c>
      <c r="C66" s="268" t="s">
        <v>196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C67" s="274"/>
      <c r="AE67" t="s">
        <v>199</v>
      </c>
    </row>
  </sheetData>
  <mergeCells count="6">
    <mergeCell ref="A1:G1"/>
    <mergeCell ref="C2:G2"/>
    <mergeCell ref="C3:G3"/>
    <mergeCell ref="C4:G4"/>
    <mergeCell ref="A60:C60"/>
    <mergeCell ref="A61:G6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Petr Beneš</cp:lastModifiedBy>
  <cp:lastPrinted>2014-02-28T09:52:57Z</cp:lastPrinted>
  <dcterms:created xsi:type="dcterms:W3CDTF">2009-04-08T07:15:50Z</dcterms:created>
  <dcterms:modified xsi:type="dcterms:W3CDTF">2019-06-12T07:46:06Z</dcterms:modified>
</cp:coreProperties>
</file>